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U:\07. Готовые решения Думы\2025\Февраль\РД 15 О внес изм в бюджет\"/>
    </mc:Choice>
  </mc:AlternateContent>
  <bookViews>
    <workbookView xWindow="0" yWindow="0" windowWidth="28800" windowHeight="11835"/>
  </bookViews>
  <sheets>
    <sheet name="Доходы" sheetId="2" r:id="rId1"/>
  </sheets>
  <definedNames>
    <definedName name="_xlnm._FilterDatabase" localSheetId="0" hidden="1">Доходы!$A$6:$G$137</definedName>
    <definedName name="_xlnm.Print_Titles" localSheetId="0">Доходы!$5:$6</definedName>
    <definedName name="_xlnm.Print_Area" localSheetId="0">Доходы!$A$1:$D$139</definedName>
  </definedNames>
  <calcPr calcId="152511"/>
</workbook>
</file>

<file path=xl/calcChain.xml><?xml version="1.0" encoding="utf-8"?>
<calcChain xmlns="http://schemas.openxmlformats.org/spreadsheetml/2006/main">
  <c r="D139" i="2" l="1"/>
  <c r="D74" i="2"/>
  <c r="D138" i="2" l="1"/>
  <c r="D137" i="2" l="1"/>
  <c r="D132" i="2"/>
  <c r="D125" i="2"/>
  <c r="D129" i="2"/>
  <c r="D127" i="2"/>
  <c r="D64" i="2"/>
  <c r="D83" i="2"/>
  <c r="D82" i="2" s="1"/>
  <c r="D68" i="2"/>
  <c r="D66" i="2"/>
  <c r="D11" i="2"/>
  <c r="D123" i="2"/>
  <c r="D122" i="2"/>
  <c r="D119" i="2"/>
  <c r="D85" i="2"/>
  <c r="D80" i="2"/>
  <c r="D78" i="2"/>
  <c r="D76" i="2"/>
  <c r="D72" i="2"/>
  <c r="D71" i="2"/>
  <c r="D70" i="2" s="1"/>
  <c r="D60" i="2"/>
  <c r="D131" i="2" l="1"/>
  <c r="D124" i="2" s="1"/>
  <c r="D104" i="2"/>
  <c r="D103" i="2" s="1"/>
  <c r="D32" i="2" l="1"/>
  <c r="D30" i="2" s="1"/>
  <c r="D114" i="2" l="1"/>
  <c r="D59" i="2"/>
  <c r="D24" i="2"/>
  <c r="D13" i="2"/>
  <c r="D12" i="2" s="1"/>
  <c r="D121" i="2" l="1"/>
  <c r="D120" i="2" s="1"/>
  <c r="D118" i="2"/>
  <c r="D116" i="2"/>
  <c r="D101" i="2"/>
  <c r="D84" i="2"/>
  <c r="D63" i="2" s="1"/>
  <c r="D61" i="2"/>
  <c r="D57" i="2"/>
  <c r="D48" i="2"/>
  <c r="D45" i="2"/>
  <c r="D42" i="2"/>
  <c r="D39" i="2"/>
  <c r="D27" i="2"/>
  <c r="D20" i="2"/>
  <c r="D10" i="2"/>
  <c r="D56" i="2" l="1"/>
  <c r="D9" i="2"/>
  <c r="D100" i="2"/>
  <c r="D55" i="2" l="1"/>
  <c r="D54" i="2" s="1"/>
  <c r="D7" i="2" s="1"/>
</calcChain>
</file>

<file path=xl/sharedStrings.xml><?xml version="1.0" encoding="utf-8"?>
<sst xmlns="http://schemas.openxmlformats.org/spreadsheetml/2006/main" count="271" uniqueCount="242">
  <si>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</si>
  <si>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</si>
  <si>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</si>
  <si>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</si>
  <si>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</si>
  <si>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</si>
  <si>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</si>
  <si>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</si>
  <si>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</si>
  <si>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</si>
  <si>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</si>
  <si>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</si>
  <si>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</si>
  <si>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</si>
  <si>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</si>
  <si>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</si>
  <si>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</si>
  <si>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</si>
  <si>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000 1 08 07000 01 0000 110</t>
  </si>
  <si>
    <t>000 1 11 00000 00 0000 000</t>
  </si>
  <si>
    <t>000 1 11 01000 00 0000 120</t>
  </si>
  <si>
    <t>000 1 11 05000 00 0000 120</t>
  </si>
  <si>
    <t>000 1 11 05010 00 0000 120</t>
  </si>
  <si>
    <t>000 1 11 05020 00 0000 120</t>
  </si>
  <si>
    <t>000 1 11 05030 00 0000 120</t>
  </si>
  <si>
    <t>000 1 11 05070 00 0000 120</t>
  </si>
  <si>
    <t>000 1 11 09000 00 0000 120</t>
  </si>
  <si>
    <t>000 1 12 00000 00 0000 000</t>
  </si>
  <si>
    <t>000 1 12 01000 01 0000 120</t>
  </si>
  <si>
    <t>000 1 13 01000 00 0000 130</t>
  </si>
  <si>
    <t>000 1 13 02000 00 0000 130</t>
  </si>
  <si>
    <t>000 1 14 00000 00 0000 000</t>
  </si>
  <si>
    <t>000 1 14 01000 00 0000 410</t>
  </si>
  <si>
    <t>000 1 14 02000 00 0000 000</t>
  </si>
  <si>
    <t>000 1 16 00000 00 0000 000</t>
  </si>
  <si>
    <t>000 2 00 00000 00 0000 000</t>
  </si>
  <si>
    <t>000 2 02 00000 00 0000 000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</si>
  <si>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</si>
  <si>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</si>
  <si>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</si>
  <si>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</si>
  <si>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</si>
  <si>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</si>
  <si>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</si>
  <si>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</si>
  <si>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</si>
  <si>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</si>
  <si>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</si>
  <si>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000 2 02 30000 00 0000 150</t>
  </si>
  <si>
    <t>000 2 02 30022 00 0000 150</t>
  </si>
  <si>
    <t>000 2 02 30022 04 0000 150</t>
  </si>
  <si>
    <t>000 2 02 30024 04 0000 150</t>
  </si>
  <si>
    <t>000 2 02 35250 04 0000 150</t>
  </si>
  <si>
    <t>000 2 02 39999 00 0000 150</t>
  </si>
  <si>
    <t>000 2 02 39999 04 0000 150</t>
  </si>
  <si>
    <t>000 2 02 35250 00 0000 150</t>
  </si>
  <si>
    <t>Субвенции бюджетам городских округов на оплату жилищно-коммунальных услуг отдельным категориям граждан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</si>
  <si>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</si>
  <si>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000 1 03 02231 01 0000 110</t>
  </si>
  <si>
    <t>000 1 03 02241 01 0000 110</t>
  </si>
  <si>
    <t>000 1 03 02251 01 0000 110</t>
  </si>
  <si>
    <t>000 1 03 02261 01 0000 110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</si>
  <si>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</si>
  <si>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</si>
  <si>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000 1 16 10000 00 0000 140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</si>
  <si>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</si>
  <si>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</si>
  <si>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</si>
  <si>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</si>
  <si>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</si>
  <si>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</si>
  <si>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 бюджетам городских округов на выравнивание бюджетной обеспеченности из бюджета субъекта Российской Федерации</t>
  </si>
  <si>
    <t>000 2 02 30024 00 0000 150</t>
  </si>
  <si>
    <t>000 2 02 35120 00 0000 150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</si>
  <si>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</si>
  <si>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</si>
  <si>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</si>
  <si>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</si>
  <si>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</si>
  <si>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</si>
  <si>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</si>
  <si>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</si>
  <si>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</si>
  <si>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</si>
  <si>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</si>
  <si>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</si>
  <si>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</si>
  <si>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</si>
  <si>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</si>
  <si>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</si>
  <si>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</si>
  <si>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</si>
  <si>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</si>
  <si>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</si>
  <si>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</si>
  <si>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</si>
  <si>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</si>
  <si>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</si>
  <si>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</si>
  <si>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</si>
  <si>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</si>
  <si>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</si>
  <si>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</si>
  <si>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</si>
  <si>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</si>
  <si>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</si>
  <si>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</si>
  <si>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Субсидии бюджетам бюджетной системы Российской Федерации (межбюджетные субсидии)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</si>
  <si>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</si>
  <si>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бюджетной системы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</si>
  <si>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</si>
  <si>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</si>
  <si>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</si>
  <si>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Прочие субвенции</t>
  </si>
  <si>
    <t>Прочие субвенции бюджетам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</si>
  <si>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</si>
  <si>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</si>
  <si>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</si>
  <si>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</si>
  <si>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использование лесов</t>
  </si>
  <si>
    <t>Единый сельскохозяйственный налог</t>
  </si>
  <si>
    <t>000 1 05 03000 01 0000 110</t>
  </si>
  <si>
    <t>000 1 13 00000 00 0000 000</t>
  </si>
  <si>
    <t xml:space="preserve">Субвенции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</si>
  <si>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>000 2 02 29999 00 0000 150</t>
  </si>
  <si>
    <t>000 2 02 29999 04 0000 150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</si>
  <si>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</si>
  <si>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Субсидии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</si>
  <si>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</si>
  <si>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</si>
  <si>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000 2 02 35462 00 0000 150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</si>
  <si>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</si>
  <si>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000 1 03 02100 01 0000 110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</si>
  <si>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</si>
  <si>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</si>
  <si>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000 1 16 01000 01 0000 140</t>
  </si>
  <si>
    <t>000 1 16 07000 00 0000 140</t>
  </si>
  <si>
    <t>Прочие субсидии</t>
  </si>
  <si>
    <t>Прочие субсидии бюджетам городских округов</t>
  </si>
  <si>
    <t>Субсидии на создание в муниципальных общеобразовательных организациях условий для организации горячего питания обучающихся</t>
  </si>
  <si>
    <t xml:space="preserve">Субсидии на организацию военно-патриотического воспитания и допризывной подготовки молодых граждан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</si>
  <si>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</si>
  <si>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</si>
  <si>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000 2 02 35462 04 0000 150</t>
  </si>
  <si>
    <t>ПРОЧИЕ НЕНАЛОГОВЫЕ ДОХОДЫ</t>
  </si>
  <si>
    <t>000 1 17 00000 00 0000 000</t>
  </si>
  <si>
    <t>Акцизы на пиво, напитки, изготавливаемые на основе пива, производимые на территории Российской Федерации</t>
  </si>
  <si>
    <t>000 1 12 04000 00 0000 120</t>
  </si>
  <si>
    <t>Субвенции местным бюджетам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</si>
  <si>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местным бюджетам на осуществление государственных полномочий Свердловской области по постановке на учет и учету граждан Российской Федерации, имеющих право на получение жилищных субсидий (единовременных социальных выплат) на приобретение или строительство жилых помещений в соответствии с федеральным законом о жилищных субсидиях гражданам, выезжающим из районов Крайнего Севера и приравненных к ним местностей</t>
  </si>
  <si>
    <t>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</si>
  <si>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Субсидии на поддержку муниципальных учреждений спортивной направленности по адаптивной физической культуре и спорту</t>
  </si>
  <si>
    <t>Субсидии на создание безопасных условий пребывания в муниципальных организациях отдыха детей и их оздоровления</t>
  </si>
  <si>
    <t>Субсидии на реализацию муниципальных программ по энергосбережению и повышению энергетической эффективности</t>
  </si>
  <si>
    <t>Субсидии на обустройство мест отдыха населения в Свердловской области</t>
  </si>
  <si>
    <t>Субсидии на реализацию мероприятий по поэтапному внедрению Всероссийского физкультурно-спортивного комплекса "Готов к труду и обороне" (ГТО)</t>
  </si>
  <si>
    <t>ПРОЧИЕ БЕЗВОЗМЕЗДНЫЕ ПОСТУПЛЕНИЯ</t>
  </si>
  <si>
    <t>000 2 07 00000 00 0000 000</t>
  </si>
  <si>
    <t>Сумма в рублях на 2025 год</t>
  </si>
  <si>
    <t>Свод доходов бюджета Новоуральского городского округа на 2025 год</t>
  </si>
  <si>
    <t>000 1 03 03000 01 0000 110</t>
  </si>
  <si>
    <t>Туристический налог</t>
  </si>
  <si>
    <t>ДОХОДЫ ОТ ОКАЗАНИЯ ПЛАТНЫХ УСЛУГ И КОМПЕНСАЦИИ ЗАТРАТ ГОСУДАРСТВА</t>
  </si>
  <si>
    <t>Субсидия на информатизацию муниципальных библиотек, приобретение компьютерного оборудования и лицензионного программного обеспечения, подключение муниципальных библиотек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</t>
  </si>
  <si>
    <t>Субвенции бюджетам городских округов на выполнение передаваемых полномочий субъектов Российской Федерации</t>
  </si>
  <si>
    <t>Субсидии бюджетам на государственную поддержку организаций, входящих в систему спортивной подготовки</t>
  </si>
  <si>
    <t>000 2 02 25081 00 0000 150</t>
  </si>
  <si>
    <t>Субсидии бюджетам городских округов на государственную поддержку организаций, входящих в систему спортивной подготовки</t>
  </si>
  <si>
    <t>000 2 02 25081 04 0000 150</t>
  </si>
  <si>
    <t>Субсидии бюджетам на создание школ креативных индустрий</t>
  </si>
  <si>
    <t>000 2 02 25353 00 0000 150</t>
  </si>
  <si>
    <t>Субсидии бюджетам городских округов на создание школ креативных индустрий</t>
  </si>
  <si>
    <t>000 2 02 25353 04 0000 150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</si>
  <si>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</si>
  <si>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</si>
  <si>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</si>
  <si>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000 2 02 25466 04 0000 150</t>
  </si>
  <si>
    <t>Субсидии бюджетам на поддержку творческой деятельности и техническое оснащение детских и кукольных театров</t>
  </si>
  <si>
    <t>000 2 02 25517 00 0000 150</t>
  </si>
  <si>
    <t>Субсидии бюджетам городских округов на поддержку творческой деятельности и техническое оснащение детских и кукольных театров</t>
  </si>
  <si>
    <t>000 2 02 25517 04 0000 150</t>
  </si>
  <si>
    <t>Субсидии бюджетам на поддержку отрасли культуры</t>
  </si>
  <si>
    <t>000 2 02 25519 00 0000 150</t>
  </si>
  <si>
    <t>Субсидии бюджетам городских округов на поддержку отрасли культуры</t>
  </si>
  <si>
    <t>000 2 02 25519 04 0000 150</t>
  </si>
  <si>
    <t>Субсидии бюджетам на реализацию программ формирования современной городской среды</t>
  </si>
  <si>
    <t>000 2 02 25555 00 0000 150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</si>
  <si>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</si>
  <si>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</si>
  <si>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>Субсидии бюджетам на реализацию мероприятий по модернизации школьных систем образования</t>
  </si>
  <si>
    <t>000 2 02 25750 00 0000 150</t>
  </si>
  <si>
    <t>Субсидии бюджетам городских округов на реализацию мероприятий по модернизации школьных систем образования</t>
  </si>
  <si>
    <t>000 2 02 25750 04 0000 150</t>
  </si>
  <si>
    <t>Субсидии на создание спортивных площадок (оснащение спортивным оборудованием) для занятий уличной гимнастикой</t>
  </si>
  <si>
    <t>Субсидии на государственную поддержку муниципальных организаций, реализующих дополнительные образовательные программы спортивной подготовки</t>
  </si>
  <si>
    <t>Субсидии на организацию и проведение мероприятий в сфере молодежной политики</t>
  </si>
  <si>
    <t>Субвенции местным бюджетам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</si>
  <si>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местным бюджетам на осуществление государственного полномочия Свердловской области  по созданию административных комиссий</t>
  </si>
  <si>
    <t>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</si>
  <si>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Субвенции местным бюджетам на осуществление государственного полномочия Свердловской области в сфере организации мероприятий при осуществлении деятельности по обращению с животными без владельцев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</si>
  <si>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</si>
  <si>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</si>
  <si>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</si>
  <si>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</si>
  <si>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</si>
  <si>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</si>
  <si>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000 2 02 20216 00 0000 150</t>
  </si>
  <si>
    <t>000 2 02 20216 04 0000 150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</si>
  <si>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</si>
  <si>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</si>
  <si>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реализацию мероприятий по модернизации коммунальной инфраструктуры</t>
  </si>
  <si>
    <t>Субсидии бюджетам городских округов на реализацию мероприятий по модернизации коммунальной инфраструктуры</t>
  </si>
  <si>
    <t>Субсидии на ремонт зданий и помещений муниципальных учреждений культуры, приведение в соответствие с требованиями пожарной безопасности и санитарного законодательства и (или) оснащение таких учреждений оборудованием, инвентарем и музыкальными инструментами</t>
  </si>
  <si>
    <t>Иные межбюджетные трансферты</t>
  </si>
  <si>
    <t>000 2 02 40000 00 0000 150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</si>
  <si>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</si>
  <si>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000 2 02 45179 00 0000 150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</si>
  <si>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</si>
  <si>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000 2 02 45179 04 0000 150</t>
  </si>
  <si>
    <t>000 2 02 45050 00 0000 150</t>
  </si>
  <si>
    <t>000 2 02 45050 04 0000 150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</si>
  <si>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</si>
  <si>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</si>
  <si>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</si>
  <si>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000 2 02 45303 04 0000 150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</si>
  <si>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</si>
  <si>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</si>
  <si>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округов</t>
  </si>
  <si>
    <t>000 2 02 49999 04 0000 150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</si>
  <si>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</si>
  <si>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</si>
  <si>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Иные межбюджетные трансферты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</si>
  <si>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000 2 02 25154 00 0000 150</t>
  </si>
  <si>
    <t>000 2 02 25154 04 0000 150</t>
  </si>
  <si>
    <t>Иные межбюджетные трансфертыт на обеспечение отдыха отдельных категорий детей, проживающих на территории Свердловской области, в организациях отдыха детей и их оздоровления, расположенных на побережье Черного моря</t>
  </si>
  <si>
    <t>Иные межбюджетные трансферты  на 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</si>
  <si>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</si>
  <si>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</si>
  <si>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</si>
  <si>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</si>
  <si>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 xml:space="preserve">Иные межбюджетные трансферты на обеспечение меры социальной поддержки отдельных категорий граждан, осваивающих дополнительные предпрофессиональные и общеразвивающие программы в сфере искусств </t>
  </si>
  <si>
    <t>Приложение № 2             к решению Думы Новоуральского городского округа        от 11.12.2024  № 116         в редакции решения Думы Новоуральского городского округа  от 26.02.2025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</si>
</sst>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"/>
    <numFmt numFmtId="165" formatCode="#,##0.00_ ;\-#,##0.00"/>
    <numFmt numFmtId="166" formatCode="#,##0.00_ ;[Red]\-#,##0.00\ "/>
  </numFmts>
  <fonts count="2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color rgb="FF000000"/>
      <name val="Arial"/>
      <family val="2"/>
    </font>
    <font>
      <sz val="10"/>
      <color theme="1"/>
      <name val="Liberation Serif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/>
      <right/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5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49" fontId="19" fillId="0" borderId="35">
      <alignment horizontal="center" vertical="center" wrapTex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0" fontId="21" fillId="0" borderId="1"/>
    <xf numFmtId="0" fontId="11" fillId="0" borderId="1"/>
    <xf numFmtId="164" fontId="10" fillId="0" borderId="37">
      <alignment horizontal="right" vertical="top" shrinkToFit="1"/>
    </xf>
  </cellStyleXfs>
  <cellXfs count="66">
    <xf numFmtId="0" fontId="0" fillId="0" borderId="0" xfId="0"/>
    <xf numFmtId="0" fontId="12" fillId="3" borderId="1" xfId="0" applyFont="1" applyFill="1" applyBorder="1"/>
    <xf numFmtId="0" fontId="15" fillId="0" borderId="34" xfId="0" applyFont="1" applyBorder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"/>
      <protection locked="0"/>
    </xf>
    <xf numFmtId="49" fontId="16" fillId="0" borderId="34" xfId="38" applyFont="1" applyBorder="1">
      <alignment horizontal="center"/>
    </xf>
    <xf numFmtId="0" fontId="13" fillId="0" borderId="0" xfId="0" applyFont="1" applyProtection="1">
      <protection locked="0"/>
    </xf>
    <xf numFmtId="49" fontId="16" fillId="0" borderId="34" xfId="42" applyFont="1" applyBorder="1">
      <alignment horizontal="center"/>
    </xf>
    <xf numFmtId="49" fontId="16" fillId="0" borderId="34" xfId="46" applyFont="1" applyBorder="1">
      <alignment horizontal="center"/>
    </xf>
    <xf numFmtId="49" fontId="16" fillId="0" borderId="34" xfId="46" applyFont="1" applyBorder="1" applyAlignment="1">
      <alignment horizontal="center" vertical="center"/>
    </xf>
    <xf numFmtId="0" fontId="13" fillId="0" borderId="1" xfId="0" applyFont="1" applyBorder="1" applyProtection="1">
      <protection locked="0"/>
    </xf>
    <xf numFmtId="4" fontId="18" fillId="0" borderId="0" xfId="0" applyNumberFormat="1" applyFont="1" applyProtection="1">
      <protection locked="0"/>
    </xf>
    <xf numFmtId="0" fontId="18" fillId="0" borderId="0" xfId="0" applyFont="1" applyProtection="1">
      <protection locked="0"/>
    </xf>
    <xf numFmtId="4" fontId="16" fillId="0" borderId="34" xfId="47" applyFont="1" applyBorder="1">
      <alignment horizontal="right" shrinkToFit="1"/>
    </xf>
    <xf numFmtId="4" fontId="16" fillId="0" borderId="34" xfId="32" applyNumberFormat="1" applyFont="1" applyBorder="1" applyAlignment="1">
      <alignment horizontal="right"/>
    </xf>
    <xf numFmtId="0" fontId="15" fillId="0" borderId="1" xfId="0" applyFont="1" applyBorder="1" applyProtection="1">
      <protection locked="0"/>
    </xf>
    <xf numFmtId="0" fontId="15" fillId="0" borderId="39" xfId="0" applyFont="1" applyBorder="1" applyAlignment="1">
      <alignment horizontal="center" vertical="center" wrapText="1"/>
    </xf>
    <xf numFmtId="0" fontId="15" fillId="0" borderId="39" xfId="36" applyFont="1" applyBorder="1" applyAlignment="1">
      <alignment horizontal="center" vertical="center" wrapText="1"/>
    </xf>
    <xf numFmtId="0" fontId="15" fillId="0" borderId="39" xfId="123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/>
    </xf>
    <xf numFmtId="49" fontId="12" fillId="0" borderId="1" xfId="0" applyNumberFormat="1" applyFont="1" applyBorder="1"/>
    <xf numFmtId="0" fontId="20" fillId="0" borderId="1" xfId="0" applyFont="1" applyBorder="1"/>
    <xf numFmtId="0" fontId="12" fillId="0" borderId="1" xfId="0" applyFont="1" applyBorder="1"/>
    <xf numFmtId="0" fontId="13" fillId="0" borderId="1" xfId="132" applyFont="1" applyAlignment="1">
      <alignment horizontal="left" wrapText="1"/>
    </xf>
    <xf numFmtId="4" fontId="15" fillId="0" borderId="34" xfId="0" applyNumberFormat="1" applyFont="1" applyBorder="1" applyAlignment="1" applyProtection="1">
      <alignment horizontal="right"/>
      <protection locked="0"/>
    </xf>
    <xf numFmtId="0" fontId="15" fillId="0" borderId="1" xfId="133" applyFont="1" applyProtection="1">
      <protection locked="0"/>
    </xf>
    <xf numFmtId="0" fontId="16" fillId="0" borderId="34" xfId="44" applyFont="1" applyBorder="1" applyAlignment="1">
      <alignment horizontal="left" wrapText="1"/>
    </xf>
    <xf numFmtId="0" fontId="12" fillId="0" borderId="1" xfId="0" applyFont="1" applyBorder="1" applyAlignment="1">
      <alignment horizontal="left"/>
    </xf>
    <xf numFmtId="0" fontId="16" fillId="0" borderId="34" xfId="36" applyFont="1" applyBorder="1" applyAlignment="1">
      <alignment horizontal="left" wrapText="1"/>
    </xf>
    <xf numFmtId="0" fontId="16" fillId="0" borderId="34" xfId="40" applyFont="1" applyBorder="1" applyAlignment="1">
      <alignment horizontal="left" wrapText="1"/>
    </xf>
    <xf numFmtId="0" fontId="15" fillId="0" borderId="34" xfId="0" applyFont="1" applyBorder="1" applyAlignment="1">
      <alignment horizontal="left" wrapText="1"/>
    </xf>
    <xf numFmtId="0" fontId="16" fillId="3" borderId="34" xfId="44" applyFont="1" applyFill="1" applyBorder="1" applyAlignment="1">
      <alignment horizontal="left" wrapText="1"/>
    </xf>
    <xf numFmtId="0" fontId="17" fillId="0" borderId="34" xfId="0" applyFont="1" applyBorder="1" applyAlignment="1">
      <alignment horizontal="left" wrapText="1"/>
    </xf>
    <xf numFmtId="0" fontId="13" fillId="0" borderId="0" xfId="0" applyFont="1" applyAlignment="1" applyProtection="1">
      <alignment horizontal="left"/>
      <protection locked="0"/>
    </xf>
    <xf numFmtId="4" fontId="16" fillId="0" borderId="34" xfId="125" applyNumberFormat="1" applyFont="1" applyBorder="1" applyAlignment="1">
      <alignment horizontal="center" vertical="center" wrapText="1"/>
    </xf>
    <xf numFmtId="0" fontId="15" fillId="0" borderId="34" xfId="0" applyFont="1" applyBorder="1" applyAlignment="1" applyProtection="1">
      <alignment horizontal="center" vertical="center" wrapText="1"/>
      <protection locked="0"/>
    </xf>
    <xf numFmtId="0" fontId="16" fillId="0" borderId="34" xfId="33" applyFont="1" applyBorder="1" applyAlignment="1">
      <alignment horizontal="center" vertical="center" wrapText="1"/>
    </xf>
    <xf numFmtId="0" fontId="16" fillId="0" borderId="34" xfId="34" applyFont="1" applyBorder="1" applyAlignment="1">
      <alignment horizontal="center" vertical="center" wrapText="1"/>
    </xf>
    <xf numFmtId="0" fontId="16" fillId="0" borderId="34" xfId="32" applyFont="1" applyBorder="1" applyAlignment="1">
      <alignment horizontal="center" vertical="center" wrapText="1"/>
    </xf>
    <xf numFmtId="0" fontId="15" fillId="0" borderId="34" xfId="0" applyNumberFormat="1" applyFont="1" applyBorder="1" applyAlignment="1">
      <alignment horizontal="left" vertical="top" wrapText="1"/>
    </xf>
    <xf numFmtId="4" fontId="15" fillId="3" borderId="34" xfId="0" applyNumberFormat="1" applyFont="1" applyFill="1" applyBorder="1" applyAlignment="1" applyProtection="1">
      <alignment horizontal="right"/>
      <protection locked="0"/>
    </xf>
    <xf numFmtId="166" fontId="16" fillId="3" borderId="34" xfId="128" applyNumberFormat="1" applyFont="1" applyFill="1" applyBorder="1" applyAlignment="1" applyProtection="1">
      <alignment horizontal="right"/>
    </xf>
    <xf numFmtId="4" fontId="16" fillId="3" borderId="34" xfId="32" applyNumberFormat="1" applyFont="1" applyFill="1" applyBorder="1" applyAlignment="1">
      <alignment horizontal="right"/>
    </xf>
    <xf numFmtId="4" fontId="16" fillId="3" borderId="34" xfId="47" applyFont="1" applyFill="1" applyBorder="1" applyAlignment="1">
      <alignment horizontal="right" vertical="center" shrinkToFit="1"/>
    </xf>
    <xf numFmtId="0" fontId="16" fillId="0" borderId="34" xfId="44" applyFont="1" applyFill="1" applyBorder="1" applyAlignment="1">
      <alignment horizontal="left" wrapText="1"/>
    </xf>
    <xf numFmtId="49" fontId="16" fillId="0" borderId="34" xfId="46" applyFont="1" applyFill="1" applyBorder="1">
      <alignment horizontal="center"/>
    </xf>
    <xf numFmtId="166" fontId="15" fillId="0" borderId="34" xfId="0" applyNumberFormat="1" applyFont="1" applyFill="1" applyBorder="1" applyProtection="1">
      <protection locked="0"/>
    </xf>
    <xf numFmtId="0" fontId="13" fillId="0" borderId="1" xfId="0" applyFont="1" applyFill="1" applyBorder="1" applyProtection="1">
      <protection locked="0"/>
    </xf>
    <xf numFmtId="166" fontId="16" fillId="0" borderId="34" xfId="32" applyNumberFormat="1" applyFont="1" applyFill="1" applyBorder="1"/>
    <xf numFmtId="166" fontId="15" fillId="0" borderId="34" xfId="0" applyNumberFormat="1" applyFont="1" applyFill="1" applyBorder="1" applyAlignment="1" applyProtection="1">
      <alignment horizontal="right"/>
      <protection locked="0"/>
    </xf>
    <xf numFmtId="166" fontId="16" fillId="0" borderId="34" xfId="32" applyNumberFormat="1" applyFont="1" applyFill="1" applyBorder="1" applyAlignment="1">
      <alignment horizontal="right"/>
    </xf>
    <xf numFmtId="166" fontId="15" fillId="0" borderId="34" xfId="0" applyNumberFormat="1" applyFont="1" applyBorder="1" applyAlignment="1" applyProtection="1">
      <alignment horizontal="right"/>
      <protection locked="0"/>
    </xf>
    <xf numFmtId="166" fontId="13" fillId="0" borderId="1" xfId="0" applyNumberFormat="1" applyFont="1" applyBorder="1" applyAlignment="1" applyProtection="1">
      <alignment horizontal="right"/>
      <protection locked="0"/>
    </xf>
    <xf numFmtId="4" fontId="15" fillId="0" borderId="34" xfId="0" applyNumberFormat="1" applyFont="1" applyFill="1" applyBorder="1" applyAlignment="1" applyProtection="1">
      <alignment horizontal="right"/>
      <protection locked="0"/>
    </xf>
    <xf numFmtId="0" fontId="13" fillId="0" borderId="1" xfId="132" applyFont="1" applyAlignment="1">
      <alignment horizontal="left"/>
    </xf>
    <xf numFmtId="0" fontId="15" fillId="0" borderId="34" xfId="0" applyFont="1" applyBorder="1" applyAlignment="1" applyProtection="1">
      <alignment horizontal="left" wrapText="1"/>
      <protection locked="0"/>
    </xf>
    <xf numFmtId="4" fontId="16" fillId="0" borderId="34" xfId="32" applyNumberFormat="1" applyFont="1" applyBorder="1"/>
    <xf numFmtId="166" fontId="13" fillId="0" borderId="1" xfId="0" applyNumberFormat="1" applyFont="1" applyBorder="1" applyProtection="1">
      <protection locked="0"/>
    </xf>
    <xf numFmtId="4" fontId="15" fillId="0" borderId="34" xfId="0" applyNumberFormat="1" applyFont="1" applyBorder="1" applyProtection="1">
      <protection locked="0"/>
    </xf>
    <xf numFmtId="166" fontId="12" fillId="0" borderId="1" xfId="0" applyNumberFormat="1" applyFont="1" applyBorder="1" applyAlignment="1">
      <alignment horizontal="right"/>
    </xf>
    <xf numFmtId="166" fontId="12" fillId="3" borderId="1" xfId="0" applyNumberFormat="1" applyFont="1" applyFill="1" applyBorder="1" applyAlignment="1">
      <alignment horizontal="right"/>
    </xf>
    <xf numFmtId="166" fontId="13" fillId="0" borderId="0" xfId="0" applyNumberFormat="1" applyFont="1" applyAlignment="1" applyProtection="1">
      <alignment horizontal="right"/>
      <protection locked="0"/>
    </xf>
    <xf numFmtId="166" fontId="15" fillId="0" borderId="1" xfId="0" applyNumberFormat="1" applyFont="1" applyBorder="1" applyAlignment="1" applyProtection="1">
      <alignment horizontal="right"/>
      <protection locked="0"/>
    </xf>
    <xf numFmtId="166" fontId="15" fillId="0" borderId="1" xfId="133" applyNumberFormat="1" applyFont="1" applyAlignment="1" applyProtection="1">
      <alignment horizontal="right"/>
      <protection locked="0"/>
    </xf>
    <xf numFmtId="166" fontId="13" fillId="0" borderId="1" xfId="0" applyNumberFormat="1" applyFont="1" applyFill="1" applyBorder="1" applyAlignment="1" applyProtection="1">
      <alignment horizontal="right"/>
      <protection locked="0"/>
    </xf>
    <xf numFmtId="4" fontId="16" fillId="0" borderId="34" xfId="32" applyNumberFormat="1" applyFont="1" applyFill="1" applyBorder="1"/>
    <xf numFmtId="0" fontId="14" fillId="3" borderId="36" xfId="0" applyFont="1" applyFill="1" applyBorder="1" applyAlignment="1">
      <alignment horizontal="center" vertical="center" wrapText="1"/>
    </xf>
  </cellXfs>
  <cellStyles count="135">
    <cellStyle name="br" xfId="118"/>
    <cellStyle name="col" xfId="117"/>
    <cellStyle name="ex78" xfId="130"/>
    <cellStyle name="ex79" xfId="131"/>
    <cellStyle name="ex83" xfId="128"/>
    <cellStyle name="ex84" xfId="129"/>
    <cellStyle name="ex88" xfId="126"/>
    <cellStyle name="ex89" xfId="127"/>
    <cellStyle name="ex95" xfId="134"/>
    <cellStyle name="st123" xfId="114"/>
    <cellStyle name="style0" xfId="119"/>
    <cellStyle name="td" xfId="120"/>
    <cellStyle name="tr" xfId="116"/>
    <cellStyle name="xl_top_header" xfId="125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 2" xfId="133"/>
    <cellStyle name="Обычный_Доходы" xfId="13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1"/>
  <sheetViews>
    <sheetView tabSelected="1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E14" sqref="E14"/>
    </sheetView>
  </sheetViews>
  <sheetFormatPr defaultColWidth="8.85546875" defaultRowHeight="14.25" x14ac:dyDescent="0.2"/>
  <cols>
    <col min="1" max="1" width="7.7109375" style="5" customWidth="1"/>
    <col min="2" max="2" width="84" style="32" customWidth="1"/>
    <col min="3" max="3" width="28.140625" style="11" customWidth="1"/>
    <col min="4" max="4" width="20.28515625" style="5" customWidth="1"/>
    <col min="5" max="6" width="18.5703125" style="60" customWidth="1"/>
    <col min="7" max="16384" width="8.85546875" style="5"/>
  </cols>
  <sheetData>
    <row r="1" spans="1:6" s="21" customFormat="1" ht="142.5" x14ac:dyDescent="0.2">
      <c r="A1" s="19"/>
      <c r="B1" s="26"/>
      <c r="C1" s="20"/>
      <c r="D1" s="22" t="s">
        <v>241</v>
      </c>
      <c r="E1" s="58"/>
      <c r="F1" s="58"/>
    </row>
    <row r="2" spans="1:6" s="21" customFormat="1" x14ac:dyDescent="0.2">
      <c r="A2" s="19"/>
      <c r="B2" s="26"/>
      <c r="C2" s="20"/>
      <c r="D2" s="22"/>
      <c r="E2" s="58"/>
      <c r="F2" s="58"/>
    </row>
    <row r="3" spans="1:6" s="21" customFormat="1" ht="17.45" customHeight="1" x14ac:dyDescent="0.2">
      <c r="A3" s="19"/>
      <c r="B3" s="26"/>
      <c r="C3" s="20"/>
      <c r="D3" s="53"/>
      <c r="E3" s="58"/>
      <c r="F3" s="58"/>
    </row>
    <row r="4" spans="1:6" s="1" customFormat="1" ht="21.6" customHeight="1" x14ac:dyDescent="0.2">
      <c r="A4" s="65" t="s">
        <v>159</v>
      </c>
      <c r="B4" s="65"/>
      <c r="C4" s="65"/>
      <c r="D4" s="65"/>
      <c r="E4" s="59"/>
      <c r="F4" s="59"/>
    </row>
    <row r="5" spans="1:6" s="18" customFormat="1" ht="30" x14ac:dyDescent="0.2">
      <c r="A5" s="15" t="s">
        <v>37</v>
      </c>
      <c r="B5" s="16" t="s">
        <v>0</v>
      </c>
      <c r="C5" s="17" t="s">
        <v>1</v>
      </c>
      <c r="D5" s="33" t="s">
        <v>158</v>
      </c>
      <c r="E5" s="59"/>
      <c r="F5" s="59"/>
    </row>
    <row r="6" spans="1:6" s="3" customFormat="1" ht="15" x14ac:dyDescent="0.2">
      <c r="A6" s="34">
        <v>1</v>
      </c>
      <c r="B6" s="35">
        <v>2</v>
      </c>
      <c r="C6" s="36">
        <v>3</v>
      </c>
      <c r="D6" s="37">
        <v>4</v>
      </c>
      <c r="E6" s="60"/>
      <c r="F6" s="60"/>
    </row>
    <row r="7" spans="1:6" ht="15" x14ac:dyDescent="0.2">
      <c r="A7" s="2">
        <v>1</v>
      </c>
      <c r="B7" s="27" t="s">
        <v>2</v>
      </c>
      <c r="C7" s="4" t="s">
        <v>3</v>
      </c>
      <c r="D7" s="39">
        <f>D9+D54</f>
        <v>7396117609.8400002</v>
      </c>
    </row>
    <row r="8" spans="1:6" ht="15" x14ac:dyDescent="0.2">
      <c r="A8" s="2">
        <v>2</v>
      </c>
      <c r="B8" s="28" t="s">
        <v>4</v>
      </c>
      <c r="C8" s="6"/>
      <c r="D8" s="39"/>
    </row>
    <row r="9" spans="1:6" ht="15" x14ac:dyDescent="0.2">
      <c r="A9" s="2">
        <v>3</v>
      </c>
      <c r="B9" s="25" t="s">
        <v>39</v>
      </c>
      <c r="C9" s="7" t="s">
        <v>5</v>
      </c>
      <c r="D9" s="39">
        <f>D10+D12+D20+D24+D27+D30+D39+D42+D45+D48+D53</f>
        <v>2281113968.0100002</v>
      </c>
    </row>
    <row r="10" spans="1:6" ht="15" x14ac:dyDescent="0.2">
      <c r="A10" s="2">
        <v>4</v>
      </c>
      <c r="B10" s="25" t="s">
        <v>40</v>
      </c>
      <c r="C10" s="7" t="s">
        <v>6</v>
      </c>
      <c r="D10" s="39">
        <f t="shared" ref="D10" si="0">D11</f>
        <v>1800411468.01</v>
      </c>
    </row>
    <row r="11" spans="1:6" ht="15" x14ac:dyDescent="0.2">
      <c r="A11" s="2">
        <v>5</v>
      </c>
      <c r="B11" s="25" t="s">
        <v>41</v>
      </c>
      <c r="C11" s="7" t="s">
        <v>7</v>
      </c>
      <c r="D11" s="52">
        <f>1773541468.01+26870000</f>
        <v>1800411468.01</v>
      </c>
    </row>
    <row r="12" spans="1:6" ht="30" x14ac:dyDescent="0.2">
      <c r="A12" s="2">
        <v>6</v>
      </c>
      <c r="B12" s="25" t="s">
        <v>38</v>
      </c>
      <c r="C12" s="7" t="s">
        <v>8</v>
      </c>
      <c r="D12" s="39">
        <f>D13+D19</f>
        <v>38795000.000000007</v>
      </c>
    </row>
    <row r="13" spans="1:6" ht="30" x14ac:dyDescent="0.2">
      <c r="A13" s="2">
        <v>7</v>
      </c>
      <c r="B13" s="25" t="s">
        <v>77</v>
      </c>
      <c r="C13" s="7" t="s">
        <v>9</v>
      </c>
      <c r="D13" s="39">
        <f>D14+D15+D16+D17+D18</f>
        <v>38745000.000000007</v>
      </c>
    </row>
    <row r="14" spans="1:6" s="14" customFormat="1" ht="30" x14ac:dyDescent="0.2">
      <c r="A14" s="2">
        <v>8</v>
      </c>
      <c r="B14" s="25" t="s">
        <v>146</v>
      </c>
      <c r="C14" s="7" t="s">
        <v>132</v>
      </c>
      <c r="D14" s="39">
        <v>235000</v>
      </c>
      <c r="E14" s="61"/>
      <c r="F14" s="61"/>
    </row>
    <row r="15" spans="1:6" ht="90" x14ac:dyDescent="0.2">
      <c r="A15" s="2">
        <v>9</v>
      </c>
      <c r="B15" s="25" t="s">
        <v>115</v>
      </c>
      <c r="C15" s="7" t="s">
        <v>58</v>
      </c>
      <c r="D15" s="39">
        <v>19939690.59</v>
      </c>
      <c r="E15" s="51"/>
    </row>
    <row r="16" spans="1:6" ht="95.25" customHeight="1" x14ac:dyDescent="0.2">
      <c r="A16" s="2">
        <v>10</v>
      </c>
      <c r="B16" s="25" t="s">
        <v>141</v>
      </c>
      <c r="C16" s="7" t="s">
        <v>59</v>
      </c>
      <c r="D16" s="39">
        <v>115100.6</v>
      </c>
    </row>
    <row r="17" spans="1:4" ht="90" x14ac:dyDescent="0.2">
      <c r="A17" s="2">
        <v>11</v>
      </c>
      <c r="B17" s="25" t="s">
        <v>142</v>
      </c>
      <c r="C17" s="7" t="s">
        <v>60</v>
      </c>
      <c r="D17" s="39">
        <v>20674244.07</v>
      </c>
    </row>
    <row r="18" spans="1:4" ht="90" x14ac:dyDescent="0.2">
      <c r="A18" s="2">
        <v>12</v>
      </c>
      <c r="B18" s="25" t="s">
        <v>116</v>
      </c>
      <c r="C18" s="7" t="s">
        <v>61</v>
      </c>
      <c r="D18" s="39">
        <v>-2219035.2599999998</v>
      </c>
    </row>
    <row r="19" spans="1:4" ht="15" x14ac:dyDescent="0.2">
      <c r="A19" s="2">
        <v>13</v>
      </c>
      <c r="B19" s="25" t="s">
        <v>161</v>
      </c>
      <c r="C19" s="7" t="s">
        <v>160</v>
      </c>
      <c r="D19" s="39">
        <v>50000</v>
      </c>
    </row>
    <row r="20" spans="1:4" ht="15" x14ac:dyDescent="0.2">
      <c r="A20" s="2">
        <v>14</v>
      </c>
      <c r="B20" s="25" t="s">
        <v>78</v>
      </c>
      <c r="C20" s="7" t="s">
        <v>10</v>
      </c>
      <c r="D20" s="39">
        <f>D21+D23+D22</f>
        <v>205616999.99999997</v>
      </c>
    </row>
    <row r="21" spans="1:4" ht="15" x14ac:dyDescent="0.2">
      <c r="A21" s="2">
        <v>15</v>
      </c>
      <c r="B21" s="25" t="s">
        <v>79</v>
      </c>
      <c r="C21" s="7" t="s">
        <v>11</v>
      </c>
      <c r="D21" s="40">
        <v>189488999.99999997</v>
      </c>
    </row>
    <row r="22" spans="1:4" ht="15" x14ac:dyDescent="0.2">
      <c r="A22" s="2">
        <v>16</v>
      </c>
      <c r="B22" s="25" t="s">
        <v>120</v>
      </c>
      <c r="C22" s="7" t="s">
        <v>121</v>
      </c>
      <c r="D22" s="40">
        <v>448000</v>
      </c>
    </row>
    <row r="23" spans="1:4" ht="15" x14ac:dyDescent="0.2">
      <c r="A23" s="2">
        <v>17</v>
      </c>
      <c r="B23" s="25" t="s">
        <v>80</v>
      </c>
      <c r="C23" s="7" t="s">
        <v>12</v>
      </c>
      <c r="D23" s="40">
        <v>15680000</v>
      </c>
    </row>
    <row r="24" spans="1:4" ht="15" x14ac:dyDescent="0.2">
      <c r="A24" s="2">
        <v>18</v>
      </c>
      <c r="B24" s="25" t="s">
        <v>81</v>
      </c>
      <c r="C24" s="7" t="s">
        <v>13</v>
      </c>
      <c r="D24" s="39">
        <f>D25+D26</f>
        <v>62226000</v>
      </c>
    </row>
    <row r="25" spans="1:4" ht="15" x14ac:dyDescent="0.2">
      <c r="A25" s="2">
        <v>19</v>
      </c>
      <c r="B25" s="25" t="s">
        <v>82</v>
      </c>
      <c r="C25" s="7" t="s">
        <v>14</v>
      </c>
      <c r="D25" s="39">
        <v>33226000</v>
      </c>
    </row>
    <row r="26" spans="1:4" ht="15" x14ac:dyDescent="0.2">
      <c r="A26" s="2">
        <v>20</v>
      </c>
      <c r="B26" s="25" t="s">
        <v>83</v>
      </c>
      <c r="C26" s="7" t="s">
        <v>15</v>
      </c>
      <c r="D26" s="39">
        <v>29000000</v>
      </c>
    </row>
    <row r="27" spans="1:4" ht="15" x14ac:dyDescent="0.2">
      <c r="A27" s="2">
        <v>21</v>
      </c>
      <c r="B27" s="25" t="s">
        <v>84</v>
      </c>
      <c r="C27" s="7" t="s">
        <v>16</v>
      </c>
      <c r="D27" s="39">
        <f t="shared" ref="D27" si="1">D28+D29</f>
        <v>19800000</v>
      </c>
    </row>
    <row r="28" spans="1:4" ht="30" x14ac:dyDescent="0.2">
      <c r="A28" s="2">
        <v>22</v>
      </c>
      <c r="B28" s="25" t="s">
        <v>85</v>
      </c>
      <c r="C28" s="7" t="s">
        <v>17</v>
      </c>
      <c r="D28" s="40">
        <v>19743600</v>
      </c>
    </row>
    <row r="29" spans="1:4" ht="30" x14ac:dyDescent="0.2">
      <c r="A29" s="2">
        <v>23</v>
      </c>
      <c r="B29" s="25" t="s">
        <v>86</v>
      </c>
      <c r="C29" s="7" t="s">
        <v>18</v>
      </c>
      <c r="D29" s="40">
        <v>56400</v>
      </c>
    </row>
    <row r="30" spans="1:4" ht="30" x14ac:dyDescent="0.2">
      <c r="A30" s="2">
        <v>24</v>
      </c>
      <c r="B30" s="25" t="s">
        <v>87</v>
      </c>
      <c r="C30" s="7" t="s">
        <v>19</v>
      </c>
      <c r="D30" s="41">
        <f>D31+D32+D38</f>
        <v>78167870</v>
      </c>
    </row>
    <row r="31" spans="1:4" ht="60" x14ac:dyDescent="0.2">
      <c r="A31" s="2">
        <v>25</v>
      </c>
      <c r="B31" s="25" t="s">
        <v>88</v>
      </c>
      <c r="C31" s="7" t="s">
        <v>20</v>
      </c>
      <c r="D31" s="41">
        <v>5500000</v>
      </c>
    </row>
    <row r="32" spans="1:4" ht="68.25" customHeight="1" x14ac:dyDescent="0.2">
      <c r="A32" s="2">
        <v>26</v>
      </c>
      <c r="B32" s="25" t="s">
        <v>89</v>
      </c>
      <c r="C32" s="7" t="s">
        <v>21</v>
      </c>
      <c r="D32" s="41">
        <f>D33+D34+D35+D36+D37</f>
        <v>48965300</v>
      </c>
    </row>
    <row r="33" spans="1:6" ht="45" x14ac:dyDescent="0.2">
      <c r="A33" s="2">
        <v>27</v>
      </c>
      <c r="B33" s="25" t="s">
        <v>90</v>
      </c>
      <c r="C33" s="7" t="s">
        <v>22</v>
      </c>
      <c r="D33" s="39">
        <v>32500000</v>
      </c>
    </row>
    <row r="34" spans="1:6" ht="60" x14ac:dyDescent="0.2">
      <c r="A34" s="2">
        <v>28</v>
      </c>
      <c r="B34" s="25" t="s">
        <v>118</v>
      </c>
      <c r="C34" s="7" t="s">
        <v>23</v>
      </c>
      <c r="D34" s="39">
        <v>8200000</v>
      </c>
    </row>
    <row r="35" spans="1:6" ht="60" x14ac:dyDescent="0.2">
      <c r="A35" s="2">
        <v>29</v>
      </c>
      <c r="B35" s="25" t="s">
        <v>117</v>
      </c>
      <c r="C35" s="7" t="s">
        <v>24</v>
      </c>
      <c r="D35" s="39">
        <v>62300</v>
      </c>
    </row>
    <row r="36" spans="1:6" ht="30" x14ac:dyDescent="0.2">
      <c r="A36" s="2">
        <v>30</v>
      </c>
      <c r="B36" s="25" t="s">
        <v>91</v>
      </c>
      <c r="C36" s="7" t="s">
        <v>25</v>
      </c>
      <c r="D36" s="39">
        <v>8200000</v>
      </c>
    </row>
    <row r="37" spans="1:6" s="9" customFormat="1" ht="30" x14ac:dyDescent="0.2">
      <c r="A37" s="2">
        <v>31</v>
      </c>
      <c r="B37" s="25" t="s">
        <v>128</v>
      </c>
      <c r="C37" s="8" t="s">
        <v>62</v>
      </c>
      <c r="D37" s="39">
        <v>3000</v>
      </c>
      <c r="E37" s="51"/>
      <c r="F37" s="51"/>
    </row>
    <row r="38" spans="1:6" ht="60" x14ac:dyDescent="0.2">
      <c r="A38" s="2">
        <v>32</v>
      </c>
      <c r="B38" s="25" t="s">
        <v>92</v>
      </c>
      <c r="C38" s="7" t="s">
        <v>26</v>
      </c>
      <c r="D38" s="39">
        <v>23702570</v>
      </c>
    </row>
    <row r="39" spans="1:6" ht="15" x14ac:dyDescent="0.2">
      <c r="A39" s="2">
        <v>33</v>
      </c>
      <c r="B39" s="25" t="s">
        <v>93</v>
      </c>
      <c r="C39" s="7" t="s">
        <v>27</v>
      </c>
      <c r="D39" s="41">
        <f>D40+D41</f>
        <v>58697400</v>
      </c>
    </row>
    <row r="40" spans="1:6" ht="15" x14ac:dyDescent="0.2">
      <c r="A40" s="2">
        <v>34</v>
      </c>
      <c r="B40" s="25" t="s">
        <v>94</v>
      </c>
      <c r="C40" s="7" t="s">
        <v>28</v>
      </c>
      <c r="D40" s="39">
        <v>57978100</v>
      </c>
    </row>
    <row r="41" spans="1:6" ht="15" x14ac:dyDescent="0.2">
      <c r="A41" s="2">
        <v>35</v>
      </c>
      <c r="B41" s="25" t="s">
        <v>119</v>
      </c>
      <c r="C41" s="7" t="s">
        <v>147</v>
      </c>
      <c r="D41" s="39">
        <v>719300</v>
      </c>
    </row>
    <row r="42" spans="1:6" ht="30" x14ac:dyDescent="0.2">
      <c r="A42" s="2">
        <v>36</v>
      </c>
      <c r="B42" s="25" t="s">
        <v>162</v>
      </c>
      <c r="C42" s="7" t="s">
        <v>122</v>
      </c>
      <c r="D42" s="41">
        <f>D43+D44</f>
        <v>2379230</v>
      </c>
    </row>
    <row r="43" spans="1:6" ht="15" x14ac:dyDescent="0.2">
      <c r="A43" s="2">
        <v>37</v>
      </c>
      <c r="B43" s="25" t="s">
        <v>95</v>
      </c>
      <c r="C43" s="7" t="s">
        <v>29</v>
      </c>
      <c r="D43" s="41">
        <v>730000</v>
      </c>
    </row>
    <row r="44" spans="1:6" ht="15" x14ac:dyDescent="0.2">
      <c r="A44" s="2">
        <v>38</v>
      </c>
      <c r="B44" s="25" t="s">
        <v>96</v>
      </c>
      <c r="C44" s="7" t="s">
        <v>30</v>
      </c>
      <c r="D44" s="41">
        <v>1649230</v>
      </c>
    </row>
    <row r="45" spans="1:6" ht="15" x14ac:dyDescent="0.2">
      <c r="A45" s="2">
        <v>39</v>
      </c>
      <c r="B45" s="25" t="s">
        <v>97</v>
      </c>
      <c r="C45" s="7" t="s">
        <v>31</v>
      </c>
      <c r="D45" s="41">
        <f>D46+D47</f>
        <v>11320000</v>
      </c>
    </row>
    <row r="46" spans="1:6" ht="15" x14ac:dyDescent="0.2">
      <c r="A46" s="2">
        <v>40</v>
      </c>
      <c r="B46" s="25" t="s">
        <v>98</v>
      </c>
      <c r="C46" s="7" t="s">
        <v>32</v>
      </c>
      <c r="D46" s="41">
        <v>820000</v>
      </c>
    </row>
    <row r="47" spans="1:6" ht="60" x14ac:dyDescent="0.2">
      <c r="A47" s="2">
        <v>41</v>
      </c>
      <c r="B47" s="25" t="s">
        <v>99</v>
      </c>
      <c r="C47" s="7" t="s">
        <v>33</v>
      </c>
      <c r="D47" s="41">
        <v>10500000</v>
      </c>
    </row>
    <row r="48" spans="1:6" ht="15" x14ac:dyDescent="0.2">
      <c r="A48" s="2">
        <v>42</v>
      </c>
      <c r="B48" s="25" t="s">
        <v>100</v>
      </c>
      <c r="C48" s="7" t="s">
        <v>34</v>
      </c>
      <c r="D48" s="41">
        <f>SUM(D49:D52)</f>
        <v>3500000</v>
      </c>
    </row>
    <row r="49" spans="1:6" ht="30" x14ac:dyDescent="0.2">
      <c r="A49" s="2">
        <v>43</v>
      </c>
      <c r="B49" s="25" t="s">
        <v>63</v>
      </c>
      <c r="C49" s="7" t="s">
        <v>135</v>
      </c>
      <c r="D49" s="39">
        <v>264800</v>
      </c>
    </row>
    <row r="50" spans="1:6" s="14" customFormat="1" ht="30" x14ac:dyDescent="0.2">
      <c r="A50" s="2">
        <v>44</v>
      </c>
      <c r="B50" s="25" t="s">
        <v>133</v>
      </c>
      <c r="C50" s="7" t="s">
        <v>134</v>
      </c>
      <c r="D50" s="39">
        <v>250000</v>
      </c>
      <c r="E50" s="61"/>
      <c r="F50" s="61"/>
    </row>
    <row r="51" spans="1:6" ht="80.25" customHeight="1" x14ac:dyDescent="0.2">
      <c r="A51" s="2">
        <v>45</v>
      </c>
      <c r="B51" s="25" t="s">
        <v>65</v>
      </c>
      <c r="C51" s="7" t="s">
        <v>136</v>
      </c>
      <c r="D51" s="39">
        <v>2865660</v>
      </c>
    </row>
    <row r="52" spans="1:6" ht="15" x14ac:dyDescent="0.2">
      <c r="A52" s="2">
        <v>46</v>
      </c>
      <c r="B52" s="25" t="s">
        <v>66</v>
      </c>
      <c r="C52" s="7" t="s">
        <v>64</v>
      </c>
      <c r="D52" s="39">
        <v>119540</v>
      </c>
    </row>
    <row r="53" spans="1:6" s="24" customFormat="1" ht="15" x14ac:dyDescent="0.2">
      <c r="A53" s="2">
        <v>47</v>
      </c>
      <c r="B53" s="25" t="s">
        <v>144</v>
      </c>
      <c r="C53" s="7" t="s">
        <v>145</v>
      </c>
      <c r="D53" s="42">
        <v>200000</v>
      </c>
      <c r="E53" s="62"/>
      <c r="F53" s="62"/>
    </row>
    <row r="54" spans="1:6" ht="15" x14ac:dyDescent="0.2">
      <c r="A54" s="2">
        <v>48</v>
      </c>
      <c r="B54" s="25" t="s">
        <v>101</v>
      </c>
      <c r="C54" s="7" t="s">
        <v>35</v>
      </c>
      <c r="D54" s="39">
        <f>D55+D137+D138+D139</f>
        <v>5115003641.8299999</v>
      </c>
    </row>
    <row r="55" spans="1:6" ht="30" x14ac:dyDescent="0.2">
      <c r="A55" s="2">
        <v>49</v>
      </c>
      <c r="B55" s="25" t="s">
        <v>102</v>
      </c>
      <c r="C55" s="7" t="s">
        <v>36</v>
      </c>
      <c r="D55" s="39">
        <f>D56+D63+D100+D124</f>
        <v>4777484917.0500002</v>
      </c>
    </row>
    <row r="56" spans="1:6" ht="15" x14ac:dyDescent="0.2">
      <c r="A56" s="2">
        <v>50</v>
      </c>
      <c r="B56" s="25" t="s">
        <v>103</v>
      </c>
      <c r="C56" s="7" t="s">
        <v>42</v>
      </c>
      <c r="D56" s="39">
        <f>D57+D59+D61</f>
        <v>1830870000</v>
      </c>
    </row>
    <row r="57" spans="1:6" ht="15" x14ac:dyDescent="0.2">
      <c r="A57" s="2">
        <v>51</v>
      </c>
      <c r="B57" s="25" t="s">
        <v>104</v>
      </c>
      <c r="C57" s="7" t="s">
        <v>43</v>
      </c>
      <c r="D57" s="39">
        <f t="shared" ref="D57" si="2">D58</f>
        <v>266342000</v>
      </c>
    </row>
    <row r="58" spans="1:6" ht="30" x14ac:dyDescent="0.2">
      <c r="A58" s="2">
        <v>52</v>
      </c>
      <c r="B58" s="25" t="s">
        <v>71</v>
      </c>
      <c r="C58" s="7" t="s">
        <v>44</v>
      </c>
      <c r="D58" s="39">
        <v>266342000</v>
      </c>
    </row>
    <row r="59" spans="1:6" ht="30" x14ac:dyDescent="0.2">
      <c r="A59" s="2">
        <v>53</v>
      </c>
      <c r="B59" s="25" t="s">
        <v>69</v>
      </c>
      <c r="C59" s="7" t="s">
        <v>67</v>
      </c>
      <c r="D59" s="39">
        <f t="shared" ref="D59" si="3">D60</f>
        <v>1418949000</v>
      </c>
    </row>
    <row r="60" spans="1:6" ht="30" x14ac:dyDescent="0.2">
      <c r="A60" s="2">
        <v>54</v>
      </c>
      <c r="B60" s="25" t="s">
        <v>70</v>
      </c>
      <c r="C60" s="7" t="s">
        <v>68</v>
      </c>
      <c r="D60" s="39">
        <f>1314481000+104468000</f>
        <v>1418949000</v>
      </c>
    </row>
    <row r="61" spans="1:6" ht="30" x14ac:dyDescent="0.2">
      <c r="A61" s="2">
        <v>55</v>
      </c>
      <c r="B61" s="25" t="s">
        <v>105</v>
      </c>
      <c r="C61" s="7" t="s">
        <v>45</v>
      </c>
      <c r="D61" s="39">
        <f>D62</f>
        <v>145579000</v>
      </c>
    </row>
    <row r="62" spans="1:6" ht="30" x14ac:dyDescent="0.2">
      <c r="A62" s="2">
        <v>56</v>
      </c>
      <c r="B62" s="25" t="s">
        <v>106</v>
      </c>
      <c r="C62" s="7" t="s">
        <v>46</v>
      </c>
      <c r="D62" s="39">
        <v>145579000</v>
      </c>
    </row>
    <row r="63" spans="1:6" ht="30" x14ac:dyDescent="0.2">
      <c r="A63" s="2">
        <v>57</v>
      </c>
      <c r="B63" s="25" t="s">
        <v>107</v>
      </c>
      <c r="C63" s="7" t="s">
        <v>47</v>
      </c>
      <c r="D63" s="39">
        <f>D64+D66+D68+D70+D72+D74+D76+D78+D80+D82+D84</f>
        <v>468979417.05000001</v>
      </c>
    </row>
    <row r="64" spans="1:6" s="46" customFormat="1" ht="60" x14ac:dyDescent="0.2">
      <c r="A64" s="2">
        <v>58</v>
      </c>
      <c r="B64" s="43" t="s">
        <v>208</v>
      </c>
      <c r="C64" s="44" t="s">
        <v>206</v>
      </c>
      <c r="D64" s="45">
        <f>D65</f>
        <v>145799900</v>
      </c>
      <c r="E64" s="63"/>
      <c r="F64" s="63"/>
    </row>
    <row r="65" spans="1:6" s="46" customFormat="1" ht="60" x14ac:dyDescent="0.2">
      <c r="A65" s="2">
        <v>59</v>
      </c>
      <c r="B65" s="43" t="s">
        <v>209</v>
      </c>
      <c r="C65" s="44" t="s">
        <v>207</v>
      </c>
      <c r="D65" s="47">
        <v>145799900</v>
      </c>
      <c r="E65" s="63"/>
      <c r="F65" s="63"/>
    </row>
    <row r="66" spans="1:6" s="46" customFormat="1" ht="30" x14ac:dyDescent="0.2">
      <c r="A66" s="2">
        <v>60</v>
      </c>
      <c r="B66" s="43" t="s">
        <v>165</v>
      </c>
      <c r="C66" s="44" t="s">
        <v>166</v>
      </c>
      <c r="D66" s="45">
        <f>D67</f>
        <v>268800</v>
      </c>
      <c r="E66" s="63"/>
      <c r="F66" s="63"/>
    </row>
    <row r="67" spans="1:6" s="46" customFormat="1" ht="30" x14ac:dyDescent="0.2">
      <c r="A67" s="2">
        <v>61</v>
      </c>
      <c r="B67" s="43" t="s">
        <v>167</v>
      </c>
      <c r="C67" s="44" t="s">
        <v>168</v>
      </c>
      <c r="D67" s="47">
        <v>268800</v>
      </c>
      <c r="E67" s="63"/>
      <c r="F67" s="63"/>
    </row>
    <row r="68" spans="1:6" s="46" customFormat="1" ht="30" x14ac:dyDescent="0.2">
      <c r="A68" s="2">
        <v>62</v>
      </c>
      <c r="B68" s="43" t="s">
        <v>210</v>
      </c>
      <c r="C68" s="44" t="s">
        <v>232</v>
      </c>
      <c r="D68" s="45">
        <f>D69</f>
        <v>49222300</v>
      </c>
      <c r="E68" s="63"/>
      <c r="F68" s="63"/>
    </row>
    <row r="69" spans="1:6" s="46" customFormat="1" ht="30" x14ac:dyDescent="0.2">
      <c r="A69" s="2">
        <v>63</v>
      </c>
      <c r="B69" s="43" t="s">
        <v>211</v>
      </c>
      <c r="C69" s="44" t="s">
        <v>233</v>
      </c>
      <c r="D69" s="47">
        <v>49222300</v>
      </c>
      <c r="E69" s="63"/>
      <c r="F69" s="63"/>
    </row>
    <row r="70" spans="1:6" s="46" customFormat="1" ht="15" x14ac:dyDescent="0.2">
      <c r="A70" s="2">
        <v>64</v>
      </c>
      <c r="B70" s="43" t="s">
        <v>169</v>
      </c>
      <c r="C70" s="44" t="s">
        <v>170</v>
      </c>
      <c r="D70" s="45">
        <f>D71</f>
        <v>54641200</v>
      </c>
      <c r="E70" s="63"/>
      <c r="F70" s="63"/>
    </row>
    <row r="71" spans="1:6" s="46" customFormat="1" ht="15" x14ac:dyDescent="0.2">
      <c r="A71" s="2">
        <v>65</v>
      </c>
      <c r="B71" s="43" t="s">
        <v>171</v>
      </c>
      <c r="C71" s="44" t="s">
        <v>172</v>
      </c>
      <c r="D71" s="47">
        <f>16938800+37702400</f>
        <v>54641200</v>
      </c>
      <c r="E71" s="63"/>
      <c r="F71" s="63"/>
    </row>
    <row r="72" spans="1:6" s="46" customFormat="1" ht="45" x14ac:dyDescent="0.2">
      <c r="A72" s="2">
        <v>66</v>
      </c>
      <c r="B72" s="43" t="s">
        <v>173</v>
      </c>
      <c r="C72" s="44" t="s">
        <v>174</v>
      </c>
      <c r="D72" s="45">
        <f>D73</f>
        <v>1500400</v>
      </c>
      <c r="E72" s="63"/>
      <c r="F72" s="63"/>
    </row>
    <row r="73" spans="1:6" s="46" customFormat="1" ht="45" x14ac:dyDescent="0.2">
      <c r="A73" s="2">
        <v>67</v>
      </c>
      <c r="B73" s="43" t="s">
        <v>175</v>
      </c>
      <c r="C73" s="44" t="s">
        <v>176</v>
      </c>
      <c r="D73" s="48">
        <v>1500400</v>
      </c>
      <c r="E73" s="63"/>
      <c r="F73" s="63"/>
    </row>
    <row r="74" spans="1:6" s="9" customFormat="1" ht="30" x14ac:dyDescent="0.2">
      <c r="A74" s="2">
        <v>68</v>
      </c>
      <c r="B74" s="25" t="s">
        <v>236</v>
      </c>
      <c r="C74" s="7" t="s">
        <v>237</v>
      </c>
      <c r="D74" s="55">
        <f>D75</f>
        <v>2845740.23</v>
      </c>
      <c r="E74" s="56"/>
    </row>
    <row r="75" spans="1:6" s="9" customFormat="1" ht="30" x14ac:dyDescent="0.2">
      <c r="A75" s="2">
        <v>69</v>
      </c>
      <c r="B75" s="25" t="s">
        <v>238</v>
      </c>
      <c r="C75" s="7" t="s">
        <v>239</v>
      </c>
      <c r="D75" s="64">
        <v>2845740.23</v>
      </c>
      <c r="E75" s="56"/>
    </row>
    <row r="76" spans="1:6" s="46" customFormat="1" ht="30" x14ac:dyDescent="0.2">
      <c r="A76" s="2">
        <v>70</v>
      </c>
      <c r="B76" s="43" t="s">
        <v>177</v>
      </c>
      <c r="C76" s="44" t="s">
        <v>178</v>
      </c>
      <c r="D76" s="45">
        <f>D77</f>
        <v>2182600</v>
      </c>
      <c r="E76" s="63"/>
      <c r="F76" s="63"/>
    </row>
    <row r="77" spans="1:6" s="46" customFormat="1" ht="30" x14ac:dyDescent="0.2">
      <c r="A77" s="2">
        <v>71</v>
      </c>
      <c r="B77" s="43" t="s">
        <v>179</v>
      </c>
      <c r="C77" s="44" t="s">
        <v>180</v>
      </c>
      <c r="D77" s="47">
        <v>2182600</v>
      </c>
      <c r="E77" s="63"/>
      <c r="F77" s="63"/>
    </row>
    <row r="78" spans="1:6" s="46" customFormat="1" ht="15" x14ac:dyDescent="0.2">
      <c r="A78" s="2">
        <v>72</v>
      </c>
      <c r="B78" s="43" t="s">
        <v>181</v>
      </c>
      <c r="C78" s="44" t="s">
        <v>182</v>
      </c>
      <c r="D78" s="45">
        <f>D79</f>
        <v>100000</v>
      </c>
      <c r="E78" s="63"/>
      <c r="F78" s="63"/>
    </row>
    <row r="79" spans="1:6" s="46" customFormat="1" ht="15" x14ac:dyDescent="0.2">
      <c r="A79" s="2">
        <v>73</v>
      </c>
      <c r="B79" s="43" t="s">
        <v>183</v>
      </c>
      <c r="C79" s="44" t="s">
        <v>184</v>
      </c>
      <c r="D79" s="48">
        <v>100000</v>
      </c>
      <c r="E79" s="63"/>
      <c r="F79" s="63"/>
    </row>
    <row r="80" spans="1:6" s="46" customFormat="1" ht="30" x14ac:dyDescent="0.2">
      <c r="A80" s="2">
        <v>74</v>
      </c>
      <c r="B80" s="43" t="s">
        <v>185</v>
      </c>
      <c r="C80" s="44" t="s">
        <v>186</v>
      </c>
      <c r="D80" s="45">
        <f>D81</f>
        <v>30000000</v>
      </c>
      <c r="E80" s="63"/>
      <c r="F80" s="63"/>
    </row>
    <row r="81" spans="1:6" s="46" customFormat="1" ht="30" x14ac:dyDescent="0.2">
      <c r="A81" s="2">
        <v>75</v>
      </c>
      <c r="B81" s="43" t="s">
        <v>187</v>
      </c>
      <c r="C81" s="44" t="s">
        <v>188</v>
      </c>
      <c r="D81" s="48">
        <v>30000000</v>
      </c>
      <c r="E81" s="63"/>
      <c r="F81" s="63"/>
    </row>
    <row r="82" spans="1:6" s="46" customFormat="1" ht="30" x14ac:dyDescent="0.2">
      <c r="A82" s="2">
        <v>76</v>
      </c>
      <c r="B82" s="43" t="s">
        <v>189</v>
      </c>
      <c r="C82" s="44" t="s">
        <v>190</v>
      </c>
      <c r="D82" s="49">
        <f>D83</f>
        <v>17736376.82</v>
      </c>
      <c r="E82" s="63"/>
      <c r="F82" s="63"/>
    </row>
    <row r="83" spans="1:6" s="46" customFormat="1" ht="30" x14ac:dyDescent="0.2">
      <c r="A83" s="2">
        <v>77</v>
      </c>
      <c r="B83" s="43" t="s">
        <v>191</v>
      </c>
      <c r="C83" s="44" t="s">
        <v>192</v>
      </c>
      <c r="D83" s="48">
        <f>17938477.93-202101.11</f>
        <v>17736376.82</v>
      </c>
      <c r="E83" s="63"/>
      <c r="F83" s="63"/>
    </row>
    <row r="84" spans="1:6" s="9" customFormat="1" ht="15" x14ac:dyDescent="0.2">
      <c r="A84" s="2">
        <v>78</v>
      </c>
      <c r="B84" s="25" t="s">
        <v>137</v>
      </c>
      <c r="C84" s="7" t="s">
        <v>124</v>
      </c>
      <c r="D84" s="39">
        <f t="shared" ref="D84" si="4">D85</f>
        <v>164682100</v>
      </c>
      <c r="E84" s="51"/>
      <c r="F84" s="51"/>
    </row>
    <row r="85" spans="1:6" s="9" customFormat="1" ht="15" x14ac:dyDescent="0.2">
      <c r="A85" s="2">
        <v>79</v>
      </c>
      <c r="B85" s="25" t="s">
        <v>138</v>
      </c>
      <c r="C85" s="7" t="s">
        <v>125</v>
      </c>
      <c r="D85" s="39">
        <f>SUM(D86:D99)</f>
        <v>164682100</v>
      </c>
      <c r="E85" s="51"/>
      <c r="F85" s="51"/>
    </row>
    <row r="86" spans="1:6" s="9" customFormat="1" ht="30" x14ac:dyDescent="0.2">
      <c r="A86" s="2">
        <v>80</v>
      </c>
      <c r="B86" s="29" t="s">
        <v>126</v>
      </c>
      <c r="C86" s="7" t="s">
        <v>125</v>
      </c>
      <c r="D86" s="39">
        <v>72412000</v>
      </c>
      <c r="E86" s="51"/>
      <c r="F86" s="51"/>
    </row>
    <row r="87" spans="1:6" s="9" customFormat="1" ht="45" x14ac:dyDescent="0.2">
      <c r="A87" s="2">
        <v>81</v>
      </c>
      <c r="B87" s="29" t="s">
        <v>127</v>
      </c>
      <c r="C87" s="7" t="s">
        <v>125</v>
      </c>
      <c r="D87" s="39">
        <v>31223500</v>
      </c>
      <c r="E87" s="51"/>
      <c r="F87" s="51"/>
    </row>
    <row r="88" spans="1:6" s="9" customFormat="1" ht="30" x14ac:dyDescent="0.2">
      <c r="A88" s="2">
        <v>82</v>
      </c>
      <c r="B88" s="29" t="s">
        <v>152</v>
      </c>
      <c r="C88" s="7" t="s">
        <v>125</v>
      </c>
      <c r="D88" s="39">
        <v>19699000</v>
      </c>
      <c r="E88" s="51"/>
      <c r="F88" s="51"/>
    </row>
    <row r="89" spans="1:6" s="9" customFormat="1" ht="30" x14ac:dyDescent="0.2">
      <c r="A89" s="2">
        <v>83</v>
      </c>
      <c r="B89" s="29" t="s">
        <v>139</v>
      </c>
      <c r="C89" s="7" t="s">
        <v>125</v>
      </c>
      <c r="D89" s="39">
        <v>3596600</v>
      </c>
      <c r="E89" s="51"/>
      <c r="F89" s="51"/>
    </row>
    <row r="90" spans="1:6" s="9" customFormat="1" ht="30" x14ac:dyDescent="0.2">
      <c r="A90" s="2">
        <v>84</v>
      </c>
      <c r="B90" s="29" t="s">
        <v>140</v>
      </c>
      <c r="C90" s="7" t="s">
        <v>125</v>
      </c>
      <c r="D90" s="39">
        <v>76200</v>
      </c>
      <c r="E90" s="51"/>
      <c r="F90" s="51"/>
    </row>
    <row r="91" spans="1:6" s="9" customFormat="1" ht="24.6" customHeight="1" x14ac:dyDescent="0.2">
      <c r="A91" s="2">
        <v>85</v>
      </c>
      <c r="B91" s="29" t="s">
        <v>195</v>
      </c>
      <c r="C91" s="7" t="s">
        <v>125</v>
      </c>
      <c r="D91" s="39">
        <v>1206800</v>
      </c>
      <c r="E91" s="51"/>
      <c r="F91" s="51"/>
    </row>
    <row r="92" spans="1:6" s="9" customFormat="1" ht="33" customHeight="1" x14ac:dyDescent="0.2">
      <c r="A92" s="2">
        <v>86</v>
      </c>
      <c r="B92" s="29" t="s">
        <v>155</v>
      </c>
      <c r="C92" s="7" t="s">
        <v>125</v>
      </c>
      <c r="D92" s="39">
        <v>240600</v>
      </c>
      <c r="E92" s="51"/>
      <c r="F92" s="51"/>
    </row>
    <row r="93" spans="1:6" s="9" customFormat="1" ht="30" x14ac:dyDescent="0.2">
      <c r="A93" s="2">
        <v>87</v>
      </c>
      <c r="B93" s="29" t="s">
        <v>151</v>
      </c>
      <c r="C93" s="7" t="s">
        <v>125</v>
      </c>
      <c r="D93" s="39">
        <v>74800</v>
      </c>
      <c r="E93" s="51"/>
      <c r="F93" s="51"/>
    </row>
    <row r="94" spans="1:6" s="9" customFormat="1" ht="30" x14ac:dyDescent="0.2">
      <c r="A94" s="2">
        <v>88</v>
      </c>
      <c r="B94" s="29" t="s">
        <v>153</v>
      </c>
      <c r="C94" s="7" t="s">
        <v>125</v>
      </c>
      <c r="D94" s="39">
        <v>8877300</v>
      </c>
      <c r="E94" s="51"/>
      <c r="F94" s="51"/>
    </row>
    <row r="95" spans="1:6" s="9" customFormat="1" ht="15" x14ac:dyDescent="0.2">
      <c r="A95" s="2">
        <v>89</v>
      </c>
      <c r="B95" s="29" t="s">
        <v>154</v>
      </c>
      <c r="C95" s="7" t="s">
        <v>125</v>
      </c>
      <c r="D95" s="39">
        <v>10338600</v>
      </c>
      <c r="E95" s="51"/>
      <c r="F95" s="51"/>
    </row>
    <row r="96" spans="1:6" s="9" customFormat="1" ht="81" customHeight="1" x14ac:dyDescent="0.2">
      <c r="A96" s="2">
        <v>90</v>
      </c>
      <c r="B96" s="38" t="s">
        <v>163</v>
      </c>
      <c r="C96" s="7" t="s">
        <v>125</v>
      </c>
      <c r="D96" s="39">
        <v>223500</v>
      </c>
      <c r="E96" s="51"/>
      <c r="F96" s="51"/>
    </row>
    <row r="97" spans="1:7" s="9" customFormat="1" ht="36" customHeight="1" x14ac:dyDescent="0.2">
      <c r="A97" s="2">
        <v>91</v>
      </c>
      <c r="B97" s="38" t="s">
        <v>193</v>
      </c>
      <c r="C97" s="7" t="s">
        <v>125</v>
      </c>
      <c r="D97" s="50">
        <v>159800</v>
      </c>
      <c r="E97" s="51"/>
      <c r="F97" s="51"/>
      <c r="G97" s="51"/>
    </row>
    <row r="98" spans="1:7" s="9" customFormat="1" ht="31.9" customHeight="1" x14ac:dyDescent="0.2">
      <c r="A98" s="2">
        <v>92</v>
      </c>
      <c r="B98" s="38" t="s">
        <v>194</v>
      </c>
      <c r="C98" s="7" t="s">
        <v>125</v>
      </c>
      <c r="D98" s="50">
        <v>1751000</v>
      </c>
      <c r="E98" s="51"/>
      <c r="F98" s="51"/>
      <c r="G98" s="51"/>
    </row>
    <row r="99" spans="1:7" s="9" customFormat="1" ht="63" customHeight="1" x14ac:dyDescent="0.2">
      <c r="A99" s="2">
        <v>93</v>
      </c>
      <c r="B99" s="38" t="s">
        <v>212</v>
      </c>
      <c r="C99" s="7" t="s">
        <v>125</v>
      </c>
      <c r="D99" s="50">
        <v>14802400</v>
      </c>
      <c r="E99" s="51"/>
      <c r="F99" s="51"/>
      <c r="G99" s="51"/>
    </row>
    <row r="100" spans="1:7" ht="15" x14ac:dyDescent="0.2">
      <c r="A100" s="2">
        <v>94</v>
      </c>
      <c r="B100" s="25" t="s">
        <v>109</v>
      </c>
      <c r="C100" s="7" t="s">
        <v>48</v>
      </c>
      <c r="D100" s="39">
        <f t="shared" ref="D100" si="5">D101+D103+D114+D116+D118+D120</f>
        <v>2346905000</v>
      </c>
    </row>
    <row r="101" spans="1:7" ht="30" x14ac:dyDescent="0.2">
      <c r="A101" s="2">
        <v>95</v>
      </c>
      <c r="B101" s="30" t="s">
        <v>108</v>
      </c>
      <c r="C101" s="7" t="s">
        <v>49</v>
      </c>
      <c r="D101" s="41">
        <f>D102</f>
        <v>18974800</v>
      </c>
    </row>
    <row r="102" spans="1:7" ht="30" x14ac:dyDescent="0.2">
      <c r="A102" s="2">
        <v>96</v>
      </c>
      <c r="B102" s="25" t="s">
        <v>110</v>
      </c>
      <c r="C102" s="7" t="s">
        <v>50</v>
      </c>
      <c r="D102" s="39">
        <v>18974800</v>
      </c>
    </row>
    <row r="103" spans="1:7" ht="30" x14ac:dyDescent="0.2">
      <c r="A103" s="2">
        <v>97</v>
      </c>
      <c r="B103" s="25" t="s">
        <v>111</v>
      </c>
      <c r="C103" s="7" t="s">
        <v>72</v>
      </c>
      <c r="D103" s="41">
        <f>D104</f>
        <v>305618800</v>
      </c>
    </row>
    <row r="104" spans="1:7" ht="33.75" customHeight="1" x14ac:dyDescent="0.2">
      <c r="A104" s="2">
        <v>98</v>
      </c>
      <c r="B104" s="25" t="s">
        <v>164</v>
      </c>
      <c r="C104" s="7" t="s">
        <v>51</v>
      </c>
      <c r="D104" s="41">
        <f>SUM(D105:D113)</f>
        <v>305618800</v>
      </c>
    </row>
    <row r="105" spans="1:7" ht="60" x14ac:dyDescent="0.2">
      <c r="A105" s="2">
        <v>99</v>
      </c>
      <c r="B105" s="29" t="s">
        <v>148</v>
      </c>
      <c r="C105" s="7" t="s">
        <v>51</v>
      </c>
      <c r="D105" s="39">
        <v>334000</v>
      </c>
    </row>
    <row r="106" spans="1:7" ht="60" x14ac:dyDescent="0.2">
      <c r="A106" s="2">
        <v>100</v>
      </c>
      <c r="B106" s="29" t="s">
        <v>196</v>
      </c>
      <c r="C106" s="7" t="s">
        <v>51</v>
      </c>
      <c r="D106" s="41">
        <v>200</v>
      </c>
    </row>
    <row r="107" spans="1:7" ht="30" x14ac:dyDescent="0.2">
      <c r="A107" s="2">
        <v>101</v>
      </c>
      <c r="B107" s="29" t="s">
        <v>197</v>
      </c>
      <c r="C107" s="7" t="s">
        <v>51</v>
      </c>
      <c r="D107" s="41">
        <v>143900</v>
      </c>
    </row>
    <row r="108" spans="1:7" ht="90" x14ac:dyDescent="0.2">
      <c r="A108" s="2">
        <v>102</v>
      </c>
      <c r="B108" s="29" t="s">
        <v>149</v>
      </c>
      <c r="C108" s="7" t="s">
        <v>51</v>
      </c>
      <c r="D108" s="13">
        <v>200</v>
      </c>
    </row>
    <row r="109" spans="1:7" ht="60" x14ac:dyDescent="0.2">
      <c r="A109" s="2">
        <v>103</v>
      </c>
      <c r="B109" s="29" t="s">
        <v>198</v>
      </c>
      <c r="C109" s="7" t="s">
        <v>51</v>
      </c>
      <c r="D109" s="13">
        <v>2589000</v>
      </c>
    </row>
    <row r="110" spans="1:7" ht="45" x14ac:dyDescent="0.2">
      <c r="A110" s="2">
        <v>104</v>
      </c>
      <c r="B110" s="29" t="s">
        <v>199</v>
      </c>
      <c r="C110" s="7" t="s">
        <v>51</v>
      </c>
      <c r="D110" s="13">
        <v>3085100</v>
      </c>
    </row>
    <row r="111" spans="1:7" ht="45" x14ac:dyDescent="0.2">
      <c r="A111" s="2">
        <v>105</v>
      </c>
      <c r="B111" s="31" t="s">
        <v>200</v>
      </c>
      <c r="C111" s="7" t="s">
        <v>51</v>
      </c>
      <c r="D111" s="13">
        <v>2800</v>
      </c>
    </row>
    <row r="112" spans="1:7" ht="75" x14ac:dyDescent="0.2">
      <c r="A112" s="2">
        <v>106</v>
      </c>
      <c r="B112" s="31" t="s">
        <v>150</v>
      </c>
      <c r="C112" s="7" t="s">
        <v>51</v>
      </c>
      <c r="D112" s="13">
        <v>3732400</v>
      </c>
    </row>
    <row r="113" spans="1:6" ht="45" x14ac:dyDescent="0.2">
      <c r="A113" s="2">
        <v>107</v>
      </c>
      <c r="B113" s="29" t="s">
        <v>201</v>
      </c>
      <c r="C113" s="7" t="s">
        <v>51</v>
      </c>
      <c r="D113" s="13">
        <v>295731200</v>
      </c>
    </row>
    <row r="114" spans="1:6" s="9" customFormat="1" ht="45" x14ac:dyDescent="0.2">
      <c r="A114" s="2">
        <v>108</v>
      </c>
      <c r="B114" s="25" t="s">
        <v>76</v>
      </c>
      <c r="C114" s="7" t="s">
        <v>73</v>
      </c>
      <c r="D114" s="13">
        <f>D115</f>
        <v>15000</v>
      </c>
      <c r="E114" s="51"/>
      <c r="F114" s="51"/>
    </row>
    <row r="115" spans="1:6" s="9" customFormat="1" ht="45" x14ac:dyDescent="0.2">
      <c r="A115" s="2">
        <v>109</v>
      </c>
      <c r="B115" s="25" t="s">
        <v>75</v>
      </c>
      <c r="C115" s="7" t="s">
        <v>74</v>
      </c>
      <c r="D115" s="13">
        <v>15000</v>
      </c>
      <c r="E115" s="51"/>
      <c r="F115" s="51"/>
    </row>
    <row r="116" spans="1:6" ht="30" x14ac:dyDescent="0.2">
      <c r="A116" s="2">
        <v>110</v>
      </c>
      <c r="B116" s="25" t="s">
        <v>112</v>
      </c>
      <c r="C116" s="7" t="s">
        <v>55</v>
      </c>
      <c r="D116" s="12">
        <f t="shared" ref="D116" si="6">D117</f>
        <v>38105500</v>
      </c>
    </row>
    <row r="117" spans="1:6" ht="30" x14ac:dyDescent="0.2">
      <c r="A117" s="2">
        <v>111</v>
      </c>
      <c r="B117" s="25" t="s">
        <v>56</v>
      </c>
      <c r="C117" s="7" t="s">
        <v>52</v>
      </c>
      <c r="D117" s="12">
        <v>38105500</v>
      </c>
    </row>
    <row r="118" spans="1:6" s="9" customFormat="1" ht="45" x14ac:dyDescent="0.2">
      <c r="A118" s="2">
        <v>112</v>
      </c>
      <c r="B118" s="25" t="s">
        <v>129</v>
      </c>
      <c r="C118" s="7" t="s">
        <v>130</v>
      </c>
      <c r="D118" s="23">
        <f t="shared" ref="D118" si="7">D119</f>
        <v>501900</v>
      </c>
      <c r="E118" s="51"/>
      <c r="F118" s="51"/>
    </row>
    <row r="119" spans="1:6" s="9" customFormat="1" ht="45" x14ac:dyDescent="0.2">
      <c r="A119" s="2">
        <v>113</v>
      </c>
      <c r="B119" s="25" t="s">
        <v>131</v>
      </c>
      <c r="C119" s="7" t="s">
        <v>143</v>
      </c>
      <c r="D119" s="23">
        <f>139000+362900</f>
        <v>501900</v>
      </c>
      <c r="E119" s="51"/>
      <c r="F119" s="51"/>
    </row>
    <row r="120" spans="1:6" s="9" customFormat="1" ht="15" x14ac:dyDescent="0.2">
      <c r="A120" s="2">
        <v>114</v>
      </c>
      <c r="B120" s="25" t="s">
        <v>113</v>
      </c>
      <c r="C120" s="7" t="s">
        <v>53</v>
      </c>
      <c r="D120" s="23">
        <f t="shared" ref="D120" si="8">D121</f>
        <v>1983689000</v>
      </c>
      <c r="E120" s="51"/>
      <c r="F120" s="51"/>
    </row>
    <row r="121" spans="1:6" s="9" customFormat="1" ht="15" x14ac:dyDescent="0.2">
      <c r="A121" s="2">
        <v>115</v>
      </c>
      <c r="B121" s="25" t="s">
        <v>114</v>
      </c>
      <c r="C121" s="7" t="s">
        <v>54</v>
      </c>
      <c r="D121" s="23">
        <f>D122+D123</f>
        <v>1983689000</v>
      </c>
      <c r="E121" s="51"/>
      <c r="F121" s="51"/>
    </row>
    <row r="122" spans="1:6" s="9" customFormat="1" ht="75" x14ac:dyDescent="0.2">
      <c r="A122" s="2">
        <v>116</v>
      </c>
      <c r="B122" s="29" t="s">
        <v>57</v>
      </c>
      <c r="C122" s="7" t="s">
        <v>54</v>
      </c>
      <c r="D122" s="23">
        <f>995131000+39378000</f>
        <v>1034509000</v>
      </c>
      <c r="E122" s="51"/>
      <c r="F122" s="51"/>
    </row>
    <row r="123" spans="1:6" s="9" customFormat="1" ht="45" x14ac:dyDescent="0.2">
      <c r="A123" s="2">
        <v>117</v>
      </c>
      <c r="B123" s="29" t="s">
        <v>123</v>
      </c>
      <c r="C123" s="7" t="s">
        <v>54</v>
      </c>
      <c r="D123" s="23">
        <f>1056398000-107218000</f>
        <v>949180000</v>
      </c>
      <c r="E123" s="51"/>
      <c r="F123" s="51"/>
    </row>
    <row r="124" spans="1:6" s="9" customFormat="1" ht="15" x14ac:dyDescent="0.2">
      <c r="A124" s="2">
        <v>118</v>
      </c>
      <c r="B124" s="25" t="s">
        <v>213</v>
      </c>
      <c r="C124" s="7" t="s">
        <v>214</v>
      </c>
      <c r="D124" s="23">
        <f>D125+D127+D129+D131</f>
        <v>130730500</v>
      </c>
      <c r="E124" s="56"/>
    </row>
    <row r="125" spans="1:6" s="9" customFormat="1" ht="105" x14ac:dyDescent="0.2">
      <c r="A125" s="2">
        <v>119</v>
      </c>
      <c r="B125" s="25" t="s">
        <v>229</v>
      </c>
      <c r="C125" s="7" t="s">
        <v>219</v>
      </c>
      <c r="D125" s="23">
        <f>D126</f>
        <v>1123100</v>
      </c>
      <c r="E125" s="56"/>
    </row>
    <row r="126" spans="1:6" s="9" customFormat="1" ht="120" x14ac:dyDescent="0.2">
      <c r="A126" s="2">
        <v>120</v>
      </c>
      <c r="B126" s="25" t="s">
        <v>230</v>
      </c>
      <c r="C126" s="7" t="s">
        <v>220</v>
      </c>
      <c r="D126" s="23">
        <v>1123100</v>
      </c>
      <c r="E126" s="56"/>
    </row>
    <row r="127" spans="1:6" s="9" customFormat="1" ht="60" x14ac:dyDescent="0.2">
      <c r="A127" s="2">
        <v>121</v>
      </c>
      <c r="B127" s="25" t="s">
        <v>215</v>
      </c>
      <c r="C127" s="7" t="s">
        <v>216</v>
      </c>
      <c r="D127" s="13">
        <f>D128</f>
        <v>4075700</v>
      </c>
      <c r="E127" s="56"/>
    </row>
    <row r="128" spans="1:6" s="9" customFormat="1" ht="60" x14ac:dyDescent="0.2">
      <c r="A128" s="2">
        <v>122</v>
      </c>
      <c r="B128" s="25" t="s">
        <v>217</v>
      </c>
      <c r="C128" s="7" t="s">
        <v>218</v>
      </c>
      <c r="D128" s="23">
        <v>4075700</v>
      </c>
      <c r="E128" s="56"/>
    </row>
    <row r="129" spans="1:6" s="9" customFormat="1" ht="90" x14ac:dyDescent="0.2">
      <c r="A129" s="2">
        <v>123</v>
      </c>
      <c r="B129" s="25" t="s">
        <v>221</v>
      </c>
      <c r="C129" s="7" t="s">
        <v>222</v>
      </c>
      <c r="D129" s="13">
        <f>D130</f>
        <v>70190900</v>
      </c>
      <c r="E129" s="56"/>
    </row>
    <row r="130" spans="1:6" s="9" customFormat="1" ht="94.9" customHeight="1" x14ac:dyDescent="0.2">
      <c r="A130" s="2">
        <v>124</v>
      </c>
      <c r="B130" s="25" t="s">
        <v>223</v>
      </c>
      <c r="C130" s="7" t="s">
        <v>224</v>
      </c>
      <c r="D130" s="23">
        <v>70190900</v>
      </c>
      <c r="E130" s="56"/>
    </row>
    <row r="131" spans="1:6" s="9" customFormat="1" ht="15" x14ac:dyDescent="0.2">
      <c r="A131" s="2">
        <v>125</v>
      </c>
      <c r="B131" s="25" t="s">
        <v>225</v>
      </c>
      <c r="C131" s="7" t="s">
        <v>226</v>
      </c>
      <c r="D131" s="13">
        <f t="shared" ref="D131" si="9">D132</f>
        <v>55340800</v>
      </c>
      <c r="E131" s="56"/>
    </row>
    <row r="132" spans="1:6" s="9" customFormat="1" ht="15" x14ac:dyDescent="0.2">
      <c r="A132" s="2">
        <v>126</v>
      </c>
      <c r="B132" s="25" t="s">
        <v>227</v>
      </c>
      <c r="C132" s="7" t="s">
        <v>228</v>
      </c>
      <c r="D132" s="13">
        <f>SUM(D133:D136)</f>
        <v>55340800</v>
      </c>
      <c r="E132" s="56"/>
    </row>
    <row r="133" spans="1:6" s="9" customFormat="1" ht="45" x14ac:dyDescent="0.2">
      <c r="A133" s="2">
        <v>127</v>
      </c>
      <c r="B133" s="25" t="s">
        <v>231</v>
      </c>
      <c r="C133" s="7" t="s">
        <v>228</v>
      </c>
      <c r="D133" s="23">
        <v>43461700</v>
      </c>
      <c r="E133" s="56"/>
    </row>
    <row r="134" spans="1:6" s="9" customFormat="1" ht="90" x14ac:dyDescent="0.2">
      <c r="A134" s="2">
        <v>128</v>
      </c>
      <c r="B134" s="25" t="s">
        <v>235</v>
      </c>
      <c r="C134" s="7" t="s">
        <v>228</v>
      </c>
      <c r="D134" s="23">
        <v>3786300</v>
      </c>
      <c r="E134" s="56"/>
    </row>
    <row r="135" spans="1:6" s="9" customFormat="1" ht="45" x14ac:dyDescent="0.2">
      <c r="A135" s="2">
        <v>129</v>
      </c>
      <c r="B135" s="25" t="s">
        <v>234</v>
      </c>
      <c r="C135" s="7" t="s">
        <v>228</v>
      </c>
      <c r="D135" s="23">
        <v>7986200</v>
      </c>
      <c r="E135" s="56"/>
    </row>
    <row r="136" spans="1:6" s="9" customFormat="1" ht="45" x14ac:dyDescent="0.2">
      <c r="A136" s="2">
        <v>130</v>
      </c>
      <c r="B136" s="25" t="s">
        <v>240</v>
      </c>
      <c r="C136" s="7" t="s">
        <v>228</v>
      </c>
      <c r="D136" s="52">
        <v>106600</v>
      </c>
      <c r="E136" s="56"/>
    </row>
    <row r="137" spans="1:6" ht="15" x14ac:dyDescent="0.2">
      <c r="A137" s="2">
        <v>131</v>
      </c>
      <c r="B137" s="25" t="s">
        <v>156</v>
      </c>
      <c r="C137" s="8" t="s">
        <v>157</v>
      </c>
      <c r="D137" s="23">
        <f>232000000+103176333.82</f>
        <v>335176333.81999999</v>
      </c>
    </row>
    <row r="138" spans="1:6" s="9" customFormat="1" ht="60" x14ac:dyDescent="0.2">
      <c r="A138" s="2">
        <v>132</v>
      </c>
      <c r="B138" s="54" t="s">
        <v>202</v>
      </c>
      <c r="C138" s="7" t="s">
        <v>203</v>
      </c>
      <c r="D138" s="55">
        <f>21756746.15+3492657.53</f>
        <v>25249403.68</v>
      </c>
      <c r="E138" s="51"/>
      <c r="F138" s="51"/>
    </row>
    <row r="139" spans="1:6" s="9" customFormat="1" ht="30" x14ac:dyDescent="0.2">
      <c r="A139" s="2">
        <v>133</v>
      </c>
      <c r="B139" s="54" t="s">
        <v>204</v>
      </c>
      <c r="C139" s="7" t="s">
        <v>205</v>
      </c>
      <c r="D139" s="57">
        <f>-149932446.87+35059651.74+91965782.41</f>
        <v>-22907012.719999999</v>
      </c>
      <c r="E139" s="51"/>
      <c r="F139" s="51"/>
    </row>
    <row r="140" spans="1:6" x14ac:dyDescent="0.2">
      <c r="C140" s="10"/>
    </row>
    <row r="141" spans="1:6" x14ac:dyDescent="0.2">
      <c r="C141" s="10"/>
    </row>
  </sheetData>
  <mergeCells count="1">
    <mergeCell ref="A4:D4"/>
  </mergeCells>
  <pageMargins left="1.2204724409448819" right="0.47244094488188981" top="0.74803149606299213" bottom="0.47244094488188981" header="0.59055118110236227" footer="0.27559055118110237"/>
  <pageSetup paperSize="9" scale="5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Duma-001</cp:lastModifiedBy>
  <cp:lastPrinted>2025-02-27T06:36:56Z</cp:lastPrinted>
  <dcterms:created xsi:type="dcterms:W3CDTF">2018-10-18T10:31:29Z</dcterms:created>
  <dcterms:modified xsi:type="dcterms:W3CDTF">2025-03-04T03:13:52Z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